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11211"/>
  <workbookPr showInkAnnotation="0" autoCompressPictures="0"/>
  <mc:AlternateContent xmlns:mc="http://schemas.openxmlformats.org/markup-compatibility/2006">
    <mc:Choice Requires="x15">
      <x15ac:absPath xmlns:x15ac="http://schemas.microsoft.com/office/spreadsheetml/2010/11/ac" url="/Users/heenadivecha/Desktop/Desktop/Protocols/"/>
    </mc:Choice>
  </mc:AlternateContent>
  <xr:revisionPtr revIDLastSave="0" documentId="13_ncr:1_{FCCE79C8-E03A-E44C-BEC9-37C464D35901}" xr6:coauthVersionLast="47" xr6:coauthVersionMax="47" xr10:uidLastSave="{00000000-0000-0000-0000-000000000000}"/>
  <bookViews>
    <workbookView xWindow="0" yWindow="500" windowWidth="28800" windowHeight="17500" tabRatio="500" activeTab="3" xr2:uid="{00000000-000D-0000-FFFF-FFFF00000000}"/>
  </bookViews>
  <sheets>
    <sheet name="Summary" sheetId="1" r:id="rId1"/>
    <sheet name="qPCR" sheetId="2" r:id="rId2"/>
    <sheet name="cDNA Agilent" sheetId="3" r:id="rId3"/>
    <sheet name="Lib Agilent" sheetId="5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O3" i="1" l="1"/>
  <c r="O4" i="1"/>
  <c r="O5" i="1"/>
  <c r="O2" i="1"/>
  <c r="V7" i="3" l="1"/>
  <c r="V6" i="3"/>
  <c r="V5" i="3"/>
  <c r="V4" i="3"/>
  <c r="U2" i="1"/>
  <c r="U3" i="1"/>
  <c r="U4" i="1"/>
  <c r="U5" i="1"/>
  <c r="U6" i="1" l="1"/>
  <c r="I3" i="1"/>
  <c r="J3" i="1" s="1"/>
  <c r="I4" i="1"/>
  <c r="J4" i="1" s="1"/>
  <c r="I5" i="1"/>
  <c r="J5" i="1" s="1"/>
  <c r="I2" i="1"/>
  <c r="J2" i="1" s="1"/>
</calcChain>
</file>

<file path=xl/sharedStrings.xml><?xml version="1.0" encoding="utf-8"?>
<sst xmlns="http://schemas.openxmlformats.org/spreadsheetml/2006/main" count="106" uniqueCount="69">
  <si>
    <t>Sample #</t>
  </si>
  <si>
    <t>Tissue</t>
  </si>
  <si>
    <t>Brain</t>
  </si>
  <si>
    <t>LC</t>
  </si>
  <si>
    <t>Slide #</t>
  </si>
  <si>
    <t>Array #</t>
  </si>
  <si>
    <t>A1</t>
  </si>
  <si>
    <t>B1</t>
  </si>
  <si>
    <t>C1</t>
  </si>
  <si>
    <t>D1</t>
  </si>
  <si>
    <t>Ct</t>
  </si>
  <si>
    <t>cDNA Amp Cycle</t>
  </si>
  <si>
    <t>[cDNA] pg/ul</t>
  </si>
  <si>
    <t>cDNA Input</t>
  </si>
  <si>
    <t>Total cDNA ng</t>
  </si>
  <si>
    <t>SI cycles</t>
  </si>
  <si>
    <t>A2</t>
  </si>
  <si>
    <t>A3</t>
  </si>
  <si>
    <t>A4</t>
  </si>
  <si>
    <t>index_name</t>
  </si>
  <si>
    <t>index(i7)</t>
  </si>
  <si>
    <t>index2_workflow_a(i5)</t>
  </si>
  <si>
    <t>index2_workflow_b(i5)</t>
  </si>
  <si>
    <t>A5</t>
  </si>
  <si>
    <t>Ave frag length</t>
  </si>
  <si>
    <t>Agilent [pg/ul]</t>
  </si>
  <si>
    <t>% Coverage Array</t>
  </si>
  <si>
    <t>Sample</t>
  </si>
  <si>
    <t xml:space="preserve">Est Read Pairs </t>
  </si>
  <si>
    <t>Pos</t>
  </si>
  <si>
    <t>Name</t>
  </si>
  <si>
    <t>Ct FAM</t>
  </si>
  <si>
    <t/>
  </si>
  <si>
    <t>Neg</t>
  </si>
  <si>
    <t>Br8153</t>
  </si>
  <si>
    <t>Br2701</t>
  </si>
  <si>
    <t>Sample 1</t>
  </si>
  <si>
    <t>Sample 2</t>
  </si>
  <si>
    <t>Sample 3</t>
  </si>
  <si>
    <t>Sample 4</t>
  </si>
  <si>
    <t>1v_h</t>
  </si>
  <si>
    <t>2v_h</t>
  </si>
  <si>
    <t>3v_h</t>
  </si>
  <si>
    <t>4v_h</t>
  </si>
  <si>
    <t>Dilution (1:5)</t>
  </si>
  <si>
    <t>#1 1:5</t>
  </si>
  <si>
    <t>#2 1:5</t>
  </si>
  <si>
    <t>#3 1:5</t>
  </si>
  <si>
    <t>#4 1:5</t>
  </si>
  <si>
    <t>diluted libraries 1:5 and ran</t>
  </si>
  <si>
    <t>Br8079</t>
  </si>
  <si>
    <t>V10B01-003</t>
  </si>
  <si>
    <t>SI-TT-E10</t>
  </si>
  <si>
    <t>SI-TT-F10</t>
  </si>
  <si>
    <t>SI-TT-G10</t>
  </si>
  <si>
    <t>SI-TT-H10</t>
  </si>
  <si>
    <t>CACAATCCCA</t>
  </si>
  <si>
    <t>ATATCCACAA</t>
  </si>
  <si>
    <t>TTGTGGATAT</t>
  </si>
  <si>
    <t>CCGGCAACTG</t>
  </si>
  <si>
    <t>CGGTTTAACA</t>
  </si>
  <si>
    <t>TGTTAAACCG</t>
  </si>
  <si>
    <t>ACTTTACGTG</t>
  </si>
  <si>
    <t>TGAACGCCCT</t>
  </si>
  <si>
    <t>AGGGCGTTCA</t>
  </si>
  <si>
    <t>TTATCTAGGG</t>
  </si>
  <si>
    <t>AAAGGCTCTA</t>
  </si>
  <si>
    <t>TAGAGCCTTT</t>
  </si>
  <si>
    <t>Br6522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</si>
</sst>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19">
    <xf numFmtId="0" fontId="0" fillId="0" borderId="0" xfId="0"/>
    <xf numFmtId="2" fontId="0" fillId="0" borderId="0" xfId="0" applyNumberFormat="1"/>
    <xf numFmtId="0" fontId="0" fillId="0" borderId="0" xfId="0" applyNumberFormat="1"/>
    <xf numFmtId="0" fontId="1" fillId="0" borderId="1" xfId="0" applyFont="1" applyBorder="1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2" fontId="0" fillId="0" borderId="1" xfId="0" applyNumberFormat="1" applyBorder="1" applyAlignment="1">
      <alignment horizontal="center"/>
    </xf>
    <xf numFmtId="4" fontId="0" fillId="0" borderId="1" xfId="0" applyNumberFormat="1" applyBorder="1" applyAlignment="1">
      <alignment horizontal="center"/>
    </xf>
    <xf numFmtId="0" fontId="0" fillId="0" borderId="0" xfId="0" applyNumberFormat="1" applyAlignment="1">
      <alignment horizontal="center"/>
    </xf>
    <xf numFmtId="0" fontId="1" fillId="2" borderId="1" xfId="0" applyFont="1" applyFill="1" applyBorder="1" applyAlignment="1">
      <alignment horizontal="center"/>
    </xf>
    <xf numFmtId="0" fontId="0" fillId="0" borderId="0" xfId="0" applyAlignment="1">
      <alignment horizontal="center"/>
    </xf>
    <xf numFmtId="0" fontId="1" fillId="0" borderId="0" xfId="0" applyNumberFormat="1" applyFont="1" applyAlignment="1">
      <alignment wrapText="1"/>
    </xf>
    <xf numFmtId="0" fontId="1" fillId="0" borderId="0" xfId="0" applyNumberFormat="1" applyFont="1" applyAlignment="1">
      <alignment horizontal="center" wrapText="1"/>
    </xf>
    <xf numFmtId="0" fontId="0" fillId="0" borderId="0" xfId="0" applyNumberFormat="1" applyAlignment="1">
      <alignment wrapText="1"/>
    </xf>
    <xf numFmtId="0" fontId="0" fillId="0" borderId="0" xfId="0" applyAlignment="1">
      <alignment wrapText="1"/>
    </xf>
    <xf numFmtId="0" fontId="1" fillId="0" borderId="1" xfId="0" applyFont="1" applyBorder="1" applyAlignment="1">
      <alignment horizontal="center" wrapText="1"/>
    </xf>
    <xf numFmtId="0" fontId="1" fillId="0" borderId="0" xfId="0" applyFont="1" applyAlignment="1">
      <alignment horizontal="center" wrapText="1"/>
    </xf>
    <xf numFmtId="0" fontId="0" fillId="0" borderId="0" xfId="0" applyFill="1"/>
    <xf numFmtId="2" fontId="0" fillId="0" borderId="0" xfId="0" applyNumberFormat="1" applyBorder="1" applyAlignment="1">
      <alignment horizontal="center"/>
    </xf>
  </cellXfs>
  <cellStyles count="7">
    <cellStyle name="Followed Hyperlink" xfId="2" builtinId="9" hidden="1"/>
    <cellStyle name="Followed Hyperlink" xfId="4" builtinId="9" hidden="1"/>
    <cellStyle name="Followed Hyperlink" xfId="6" builtinId="9" hidden="1"/>
    <cellStyle name="Hyperlink" xfId="1" builtinId="8" hidden="1"/>
    <cellStyle name="Hyperlink" xfId="3" builtinId="8" hidden="1"/>
    <cellStyle name="Hyperlink" xfId="5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"/><Relationship Id="rId2" Type="http://schemas.openxmlformats.org/officeDocument/2006/relationships/image" Target="../media/image2.tif"/><Relationship Id="rId1" Type="http://schemas.openxmlformats.org/officeDocument/2006/relationships/image" Target="../media/image1.tif"/><Relationship Id="rId4" Type="http://schemas.openxmlformats.org/officeDocument/2006/relationships/image" Target="../media/image4.t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202045</xdr:colOff>
      <xdr:row>9</xdr:row>
      <xdr:rowOff>57726</xdr:rowOff>
    </xdr:from>
    <xdr:to>
      <xdr:col>3</xdr:col>
      <xdr:colOff>736022</xdr:colOff>
      <xdr:row>24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3B848B4-3BC1-D24A-A861-B2AB23EC7B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2045" y="1876135"/>
          <a:ext cx="3001818" cy="2972956"/>
        </a:xfrm>
        <a:prstGeom prst="rect">
          <a:avLst/>
        </a:prstGeom>
      </xdr:spPr>
    </xdr:pic>
    <xdr:clientData/>
  </xdr:twoCellAnchor>
  <xdr:twoCellAnchor editAs="oneCell">
    <xdr:from>
      <xdr:col>4</xdr:col>
      <xdr:colOff>135569</xdr:colOff>
      <xdr:row>9</xdr:row>
      <xdr:rowOff>77840</xdr:rowOff>
    </xdr:from>
    <xdr:to>
      <xdr:col>7</xdr:col>
      <xdr:colOff>721591</xdr:colOff>
      <xdr:row>24</xdr:row>
      <xdr:rowOff>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AAE8B67-9DB4-C641-A8E0-EF53EAB4E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70342" y="1896249"/>
          <a:ext cx="3039431" cy="2952842"/>
        </a:xfrm>
        <a:prstGeom prst="rect">
          <a:avLst/>
        </a:prstGeom>
      </xdr:spPr>
    </xdr:pic>
    <xdr:clientData/>
  </xdr:twoCellAnchor>
  <xdr:twoCellAnchor editAs="oneCell">
    <xdr:from>
      <xdr:col>8</xdr:col>
      <xdr:colOff>97954</xdr:colOff>
      <xdr:row>9</xdr:row>
      <xdr:rowOff>69090</xdr:rowOff>
    </xdr:from>
    <xdr:to>
      <xdr:col>11</xdr:col>
      <xdr:colOff>418522</xdr:colOff>
      <xdr:row>24</xdr:row>
      <xdr:rowOff>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551BE7A-5D62-4D4A-A52D-E230F0CC4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96363" y="1887499"/>
          <a:ext cx="3033750" cy="2961592"/>
        </a:xfrm>
        <a:prstGeom prst="rect">
          <a:avLst/>
        </a:prstGeom>
      </xdr:spPr>
    </xdr:pic>
    <xdr:clientData/>
  </xdr:twoCellAnchor>
  <xdr:twoCellAnchor editAs="oneCell">
    <xdr:from>
      <xdr:col>11</xdr:col>
      <xdr:colOff>724205</xdr:colOff>
      <xdr:row>9</xdr:row>
      <xdr:rowOff>60341</xdr:rowOff>
    </xdr:from>
    <xdr:to>
      <xdr:col>13</xdr:col>
      <xdr:colOff>1140113</xdr:colOff>
      <xdr:row>24</xdr:row>
      <xdr:rowOff>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8DC65C5-B198-484C-821E-169A836AB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35796" y="1878750"/>
          <a:ext cx="2984772" cy="297034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330200</xdr:colOff>
      <xdr:row>1</xdr:row>
      <xdr:rowOff>177800</xdr:rowOff>
    </xdr:from>
    <xdr:to>
      <xdr:col>12</xdr:col>
      <xdr:colOff>482600</xdr:colOff>
      <xdr:row>39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E3E7BF1-6CD5-6944-A0C2-2A58227B51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200" y="381000"/>
          <a:ext cx="10058400" cy="7543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723900</xdr:colOff>
      <xdr:row>27</xdr:row>
      <xdr:rowOff>50800</xdr:rowOff>
    </xdr:from>
    <xdr:to>
      <xdr:col>5</xdr:col>
      <xdr:colOff>419100</xdr:colOff>
      <xdr:row>29</xdr:row>
      <xdr:rowOff>139700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15B246B-BBC7-D84F-83A3-3ECEF90DE3BA}"/>
            </a:ext>
          </a:extLst>
        </xdr:cNvPr>
        <xdr:cNvSpPr/>
      </xdr:nvSpPr>
      <xdr:spPr>
        <a:xfrm>
          <a:off x="2374900" y="5537200"/>
          <a:ext cx="2171700" cy="4953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0</xdr:col>
      <xdr:colOff>285750</xdr:colOff>
      <xdr:row>1</xdr:row>
      <xdr:rowOff>127000</xdr:rowOff>
    </xdr:from>
    <xdr:to>
      <xdr:col>10</xdr:col>
      <xdr:colOff>698500</xdr:colOff>
      <xdr:row>35</xdr:row>
      <xdr:rowOff>126999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C5C644D-FD81-E548-B874-D661417CE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" y="333375"/>
          <a:ext cx="8667750" cy="7016749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190500</xdr:colOff>
      <xdr:row>1</xdr:row>
      <xdr:rowOff>15875</xdr:rowOff>
    </xdr:from>
    <xdr:to>
      <xdr:col>27</xdr:col>
      <xdr:colOff>667582</xdr:colOff>
      <xdr:row>17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BD81D16-580A-A945-A978-F149147B0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71000" y="222250"/>
          <a:ext cx="13685082" cy="3286125"/>
        </a:xfrm>
        <a:prstGeom prst="rect">
          <a:avLst/>
        </a:prstGeom>
      </xdr:spPr>
    </xdr:pic>
    <xdr:clientData/>
  </xdr:twoCellAnchor>
  <xdr:twoCellAnchor editAs="oneCell">
    <xdr:from>
      <xdr:col>11</xdr:col>
      <xdr:colOff>206374</xdr:colOff>
      <xdr:row>16</xdr:row>
      <xdr:rowOff>158750</xdr:rowOff>
    </xdr:from>
    <xdr:to>
      <xdr:col>17</xdr:col>
      <xdr:colOff>190499</xdr:colOff>
      <xdr:row>29</xdr:row>
      <xdr:rowOff>174625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B532F06-EEB8-2143-AE89-467C7F3AAA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5882"/>
        <a:stretch/>
      </xdr:blipFill>
      <xdr:spPr>
        <a:xfrm>
          <a:off x="9286874" y="3460750"/>
          <a:ext cx="4937125" cy="26987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U25"/>
  <sheetViews>
    <sheetView zoomScale="120" zoomScaleNormal="120" workbookViewId="0">
      <pane ySplit="1" topLeftCell="A2" activePane="bottomLeft" state="frozen"/>
      <selection pane="bottomLeft" activeCell="D8" sqref="D8"/>
    </sheetView>
  </sheetViews>
  <sheetFormatPr baseColWidth="10" defaultRowHeight="16" x14ac:dyDescent="0.2"/>
  <cols>
    <col min="4" max="4" width="12.6640625" customWidth="1"/>
    <col min="5" max="5" width="9.33203125" customWidth="1"/>
    <col min="6" max="6" width="8.1640625" customWidth="1"/>
    <col min="7" max="7" width="14.83203125" customWidth="1"/>
    <col min="8" max="8" width="13.1640625" customWidth="1"/>
    <col min="9" max="9" width="14" customWidth="1"/>
    <col min="12" max="15" width="16.83203125" customWidth="1"/>
    <col min="17" max="17" width="13.5" customWidth="1"/>
    <col min="18" max="18" width="19.6640625" customWidth="1"/>
    <col min="19" max="19" width="20.33203125" customWidth="1"/>
    <col min="20" max="20" width="15.83203125" customWidth="1"/>
    <col min="21" max="21" width="15.1640625" customWidth="1"/>
  </cols>
  <sheetData>
    <row r="1" spans="1:21" s="16" customFormat="1" ht="34" x14ac:dyDescent="0.2">
      <c r="A1" s="15" t="s">
        <v>0</v>
      </c>
      <c r="B1" s="15" t="s">
        <v>1</v>
      </c>
      <c r="C1" s="15" t="s">
        <v>2</v>
      </c>
      <c r="D1" s="15" t="s">
        <v>4</v>
      </c>
      <c r="E1" s="15" t="s">
        <v>5</v>
      </c>
      <c r="F1" s="15" t="s">
        <v>10</v>
      </c>
      <c r="G1" s="15" t="s">
        <v>11</v>
      </c>
      <c r="H1" s="15" t="s">
        <v>12</v>
      </c>
      <c r="I1" s="15" t="s">
        <v>14</v>
      </c>
      <c r="J1" s="15" t="s">
        <v>13</v>
      </c>
      <c r="K1" s="15" t="s">
        <v>15</v>
      </c>
      <c r="L1" s="15" t="s">
        <v>24</v>
      </c>
      <c r="M1" s="15" t="s">
        <v>25</v>
      </c>
      <c r="N1" s="15" t="s">
        <v>44</v>
      </c>
      <c r="O1" s="15" t="s">
        <v>25</v>
      </c>
      <c r="P1" s="15" t="s">
        <v>19</v>
      </c>
      <c r="Q1" s="15" t="s">
        <v>20</v>
      </c>
      <c r="R1" s="15" t="s">
        <v>21</v>
      </c>
      <c r="S1" s="15" t="s">
        <v>22</v>
      </c>
      <c r="T1" s="15" t="s">
        <v>26</v>
      </c>
      <c r="U1" s="15" t="s">
        <v>28</v>
      </c>
    </row>
    <row r="2" spans="1:21" x14ac:dyDescent="0.2">
      <c r="A2" s="5" t="s">
        <v>40</v>
      </c>
      <c r="B2" s="5" t="s">
        <v>3</v>
      </c>
      <c r="C2" s="5" t="s">
        <v>68</v>
      </c>
      <c r="D2" s="5" t="s">
        <v>51</v>
      </c>
      <c r="E2" s="5" t="s">
        <v>6</v>
      </c>
      <c r="F2" s="6">
        <v>16.71</v>
      </c>
      <c r="G2" s="5">
        <v>17</v>
      </c>
      <c r="H2" s="5">
        <v>5287.94</v>
      </c>
      <c r="I2" s="6">
        <f>(H2*40)/1000</f>
        <v>211.51759999999999</v>
      </c>
      <c r="J2" s="6">
        <f>0.25*I2</f>
        <v>52.879399999999997</v>
      </c>
      <c r="K2" s="5">
        <v>16</v>
      </c>
      <c r="L2" s="5">
        <v>462</v>
      </c>
      <c r="M2" s="5">
        <v>7556.79</v>
      </c>
      <c r="N2" s="6">
        <v>5</v>
      </c>
      <c r="O2" s="7">
        <f>M2*N2</f>
        <v>37783.949999999997</v>
      </c>
      <c r="P2" s="10" t="s">
        <v>52</v>
      </c>
      <c r="Q2" s="5" t="s">
        <v>56</v>
      </c>
      <c r="R2" s="5" t="s">
        <v>57</v>
      </c>
      <c r="S2" s="10" t="s">
        <v>58</v>
      </c>
      <c r="T2" s="5">
        <v>50</v>
      </c>
      <c r="U2" s="4">
        <f>((T2/100)*5000*50000)</f>
        <v>125000000</v>
      </c>
    </row>
    <row r="3" spans="1:21" x14ac:dyDescent="0.2">
      <c r="A3" s="5" t="s">
        <v>41</v>
      </c>
      <c r="B3" s="5" t="s">
        <v>3</v>
      </c>
      <c r="C3" s="5" t="s">
        <v>50</v>
      </c>
      <c r="D3" s="5" t="s">
        <v>51</v>
      </c>
      <c r="E3" s="5" t="s">
        <v>7</v>
      </c>
      <c r="F3" s="6">
        <v>16.91</v>
      </c>
      <c r="G3" s="5">
        <v>17</v>
      </c>
      <c r="H3" s="5">
        <v>6342.91</v>
      </c>
      <c r="I3" s="6">
        <f t="shared" ref="I3:I5" si="0">(H3*40)/1000</f>
        <v>253.71639999999999</v>
      </c>
      <c r="J3" s="6">
        <f t="shared" ref="J3:J5" si="1">0.25*I3</f>
        <v>63.429099999999998</v>
      </c>
      <c r="K3" s="5">
        <v>16</v>
      </c>
      <c r="L3" s="5">
        <v>405</v>
      </c>
      <c r="M3" s="5">
        <v>2747.98</v>
      </c>
      <c r="N3" s="6">
        <v>5</v>
      </c>
      <c r="O3" s="7">
        <f t="shared" ref="O3:O5" si="2">M3*N3</f>
        <v>13739.9</v>
      </c>
      <c r="P3" s="5" t="s">
        <v>53</v>
      </c>
      <c r="Q3" s="5" t="s">
        <v>59</v>
      </c>
      <c r="R3" s="5" t="s">
        <v>60</v>
      </c>
      <c r="S3" s="5" t="s">
        <v>61</v>
      </c>
      <c r="T3" s="5">
        <v>60</v>
      </c>
      <c r="U3" s="4">
        <f>(T3/100)*5000*50000</f>
        <v>150000000</v>
      </c>
    </row>
    <row r="4" spans="1:21" x14ac:dyDescent="0.2">
      <c r="A4" s="5" t="s">
        <v>42</v>
      </c>
      <c r="B4" s="5" t="s">
        <v>3</v>
      </c>
      <c r="C4" s="5" t="s">
        <v>35</v>
      </c>
      <c r="D4" s="5" t="s">
        <v>51</v>
      </c>
      <c r="E4" s="5" t="s">
        <v>8</v>
      </c>
      <c r="F4" s="6">
        <v>17.329999999999998</v>
      </c>
      <c r="G4" s="5">
        <v>17</v>
      </c>
      <c r="H4" s="5">
        <v>8211.81</v>
      </c>
      <c r="I4" s="6">
        <f t="shared" si="0"/>
        <v>328.47239999999999</v>
      </c>
      <c r="J4" s="6">
        <f t="shared" si="1"/>
        <v>82.118099999999998</v>
      </c>
      <c r="K4" s="5">
        <v>16</v>
      </c>
      <c r="L4" s="5">
        <v>408</v>
      </c>
      <c r="M4" s="5">
        <v>3203.17</v>
      </c>
      <c r="N4" s="6">
        <v>5</v>
      </c>
      <c r="O4" s="7">
        <f t="shared" si="2"/>
        <v>16015.85</v>
      </c>
      <c r="P4" s="5" t="s">
        <v>54</v>
      </c>
      <c r="Q4" s="5" t="s">
        <v>62</v>
      </c>
      <c r="R4" s="5" t="s">
        <v>63</v>
      </c>
      <c r="S4" s="5" t="s">
        <v>64</v>
      </c>
      <c r="T4" s="5">
        <v>40</v>
      </c>
      <c r="U4" s="4">
        <f t="shared" ref="U4:U5" si="3">(T4/100)*5000*50000</f>
        <v>100000000</v>
      </c>
    </row>
    <row r="5" spans="1:21" x14ac:dyDescent="0.2">
      <c r="A5" s="5" t="s">
        <v>43</v>
      </c>
      <c r="B5" s="5" t="s">
        <v>3</v>
      </c>
      <c r="C5" s="5" t="s">
        <v>34</v>
      </c>
      <c r="D5" s="5" t="s">
        <v>51</v>
      </c>
      <c r="E5" s="5" t="s">
        <v>9</v>
      </c>
      <c r="F5" s="6">
        <v>18.23</v>
      </c>
      <c r="G5" s="5">
        <v>18</v>
      </c>
      <c r="H5" s="5">
        <v>6931.94</v>
      </c>
      <c r="I5" s="6">
        <f t="shared" si="0"/>
        <v>277.27759999999995</v>
      </c>
      <c r="J5" s="6">
        <f t="shared" si="1"/>
        <v>69.319399999999987</v>
      </c>
      <c r="K5" s="5">
        <v>16</v>
      </c>
      <c r="L5" s="5">
        <v>393</v>
      </c>
      <c r="M5" s="5">
        <v>3364.18</v>
      </c>
      <c r="N5" s="6">
        <v>5</v>
      </c>
      <c r="O5" s="7">
        <f t="shared" si="2"/>
        <v>16820.899999999998</v>
      </c>
      <c r="P5" s="5" t="s">
        <v>55</v>
      </c>
      <c r="Q5" s="5" t="s">
        <v>65</v>
      </c>
      <c r="R5" s="5" t="s">
        <v>66</v>
      </c>
      <c r="S5" s="5" t="s">
        <v>67</v>
      </c>
      <c r="T5" s="5">
        <v>40</v>
      </c>
      <c r="U5" s="4">
        <f t="shared" si="3"/>
        <v>100000000</v>
      </c>
    </row>
    <row r="6" spans="1:21" x14ac:dyDescent="0.2">
      <c r="U6">
        <f>SUM(U2:U5)</f>
        <v>475000000</v>
      </c>
    </row>
    <row r="25" spans="1:13" x14ac:dyDescent="0.2">
      <c r="A25" t="s">
        <v>27</v>
      </c>
      <c r="B25">
        <v>1</v>
      </c>
      <c r="G25">
        <v>2</v>
      </c>
      <c r="J25">
        <v>3</v>
      </c>
      <c r="M25">
        <v>4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8"/>
  <sheetViews>
    <sheetView workbookViewId="0">
      <selection activeCell="B37" sqref="B37"/>
    </sheetView>
  </sheetViews>
  <sheetFormatPr baseColWidth="10" defaultRowHeight="16" x14ac:dyDescent="0.2"/>
  <cols>
    <col min="1" max="1" width="17.1640625" bestFit="1" customWidth="1"/>
    <col min="2" max="2" width="146" bestFit="1" customWidth="1"/>
  </cols>
  <sheetData>
    <row r="1" spans="1:5" s="14" customFormat="1" ht="17" x14ac:dyDescent="0.2">
      <c r="A1" s="11" t="s">
        <v>29</v>
      </c>
      <c r="B1" s="12" t="s">
        <v>30</v>
      </c>
      <c r="C1" s="11" t="s">
        <v>31</v>
      </c>
      <c r="D1" s="13"/>
      <c r="E1" s="13"/>
    </row>
    <row r="2" spans="1:5" x14ac:dyDescent="0.2">
      <c r="A2" s="2" t="s">
        <v>6</v>
      </c>
      <c r="B2" s="8">
        <v>1</v>
      </c>
      <c r="C2" s="18">
        <v>16.71</v>
      </c>
      <c r="D2" s="2"/>
      <c r="E2" s="2" t="s">
        <v>32</v>
      </c>
    </row>
    <row r="3" spans="1:5" x14ac:dyDescent="0.2">
      <c r="A3" s="2" t="s">
        <v>16</v>
      </c>
      <c r="B3" s="8">
        <v>2</v>
      </c>
      <c r="C3" s="18">
        <v>16.91</v>
      </c>
      <c r="D3" s="2"/>
      <c r="E3" s="2" t="s">
        <v>32</v>
      </c>
    </row>
    <row r="4" spans="1:5" x14ac:dyDescent="0.2">
      <c r="A4" s="2" t="s">
        <v>17</v>
      </c>
      <c r="B4" s="8">
        <v>3</v>
      </c>
      <c r="C4" s="18">
        <v>17.329999999999998</v>
      </c>
      <c r="D4" s="2"/>
      <c r="E4" s="2" t="s">
        <v>32</v>
      </c>
    </row>
    <row r="5" spans="1:5" x14ac:dyDescent="0.2">
      <c r="A5" s="2" t="s">
        <v>18</v>
      </c>
      <c r="B5" s="8">
        <v>4</v>
      </c>
      <c r="C5" s="18">
        <v>18.23</v>
      </c>
      <c r="D5" s="2"/>
      <c r="E5" s="2" t="s">
        <v>32</v>
      </c>
    </row>
    <row r="6" spans="1:5" x14ac:dyDescent="0.2">
      <c r="A6" s="2" t="s">
        <v>23</v>
      </c>
      <c r="B6" s="8" t="s">
        <v>33</v>
      </c>
      <c r="C6" s="1"/>
      <c r="D6" s="2"/>
      <c r="E6" s="2" t="s">
        <v>32</v>
      </c>
    </row>
    <row r="8" spans="1:5" x14ac:dyDescent="0.2">
      <c r="A8" s="17"/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N3:V7"/>
  <sheetViews>
    <sheetView workbookViewId="0">
      <selection activeCell="P5" sqref="P5"/>
    </sheetView>
  </sheetViews>
  <sheetFormatPr baseColWidth="10" defaultRowHeight="16" x14ac:dyDescent="0.2"/>
  <cols>
    <col min="20" max="20" width="16.33203125" customWidth="1"/>
    <col min="21" max="21" width="13.5" customWidth="1"/>
    <col min="22" max="22" width="16.6640625" customWidth="1"/>
  </cols>
  <sheetData>
    <row r="3" spans="14:22" x14ac:dyDescent="0.2">
      <c r="N3" s="3" t="s">
        <v>0</v>
      </c>
      <c r="O3" s="3" t="s">
        <v>1</v>
      </c>
      <c r="P3" s="3" t="s">
        <v>2</v>
      </c>
      <c r="Q3" s="3" t="s">
        <v>4</v>
      </c>
      <c r="R3" s="3" t="s">
        <v>5</v>
      </c>
      <c r="S3" s="3" t="s">
        <v>10</v>
      </c>
      <c r="T3" s="3" t="s">
        <v>11</v>
      </c>
      <c r="U3" s="9" t="s">
        <v>12</v>
      </c>
      <c r="V3" s="9" t="s">
        <v>14</v>
      </c>
    </row>
    <row r="4" spans="14:22" x14ac:dyDescent="0.2">
      <c r="N4" s="5">
        <v>1</v>
      </c>
      <c r="O4" s="5" t="s">
        <v>3</v>
      </c>
      <c r="P4" s="5" t="s">
        <v>68</v>
      </c>
      <c r="Q4" s="5" t="s">
        <v>51</v>
      </c>
      <c r="R4" s="5" t="s">
        <v>6</v>
      </c>
      <c r="S4" s="6">
        <v>16.71</v>
      </c>
      <c r="T4" s="5">
        <v>17</v>
      </c>
      <c r="U4" s="5">
        <v>5287.94</v>
      </c>
      <c r="V4" s="6">
        <f>(U4*40)/1000</f>
        <v>211.51759999999999</v>
      </c>
    </row>
    <row r="5" spans="14:22" x14ac:dyDescent="0.2">
      <c r="N5" s="5">
        <v>2</v>
      </c>
      <c r="O5" s="5" t="s">
        <v>3</v>
      </c>
      <c r="P5" s="5" t="s">
        <v>50</v>
      </c>
      <c r="Q5" s="5" t="s">
        <v>51</v>
      </c>
      <c r="R5" s="5" t="s">
        <v>7</v>
      </c>
      <c r="S5" s="6">
        <v>16.91</v>
      </c>
      <c r="T5" s="5">
        <v>17</v>
      </c>
      <c r="U5" s="5">
        <v>6342.91</v>
      </c>
      <c r="V5" s="6">
        <f t="shared" ref="V5:V7" si="0">(U5*40)/1000</f>
        <v>253.71639999999999</v>
      </c>
    </row>
    <row r="6" spans="14:22" x14ac:dyDescent="0.2">
      <c r="N6" s="5">
        <v>3</v>
      </c>
      <c r="O6" s="5" t="s">
        <v>3</v>
      </c>
      <c r="P6" s="5" t="s">
        <v>35</v>
      </c>
      <c r="Q6" s="5" t="s">
        <v>51</v>
      </c>
      <c r="R6" s="5" t="s">
        <v>8</v>
      </c>
      <c r="S6" s="6">
        <v>17.329999999999998</v>
      </c>
      <c r="T6" s="5">
        <v>17</v>
      </c>
      <c r="U6" s="5">
        <v>8211.81</v>
      </c>
      <c r="V6" s="6">
        <f t="shared" si="0"/>
        <v>328.47239999999999</v>
      </c>
    </row>
    <row r="7" spans="14:22" x14ac:dyDescent="0.2">
      <c r="N7" s="5">
        <v>4</v>
      </c>
      <c r="O7" s="5" t="s">
        <v>3</v>
      </c>
      <c r="P7" s="5" t="s">
        <v>34</v>
      </c>
      <c r="Q7" s="5" t="s">
        <v>51</v>
      </c>
      <c r="R7" s="5" t="s">
        <v>9</v>
      </c>
      <c r="S7" s="6">
        <v>18.23</v>
      </c>
      <c r="T7" s="5">
        <v>18</v>
      </c>
      <c r="U7" s="5">
        <v>6931.94</v>
      </c>
      <c r="V7" s="6">
        <f t="shared" si="0"/>
        <v>277.27759999999995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4171A6-084A-884D-A0A5-4431E3FDDF37}">
  <dimension ref="L35:N38"/>
  <sheetViews>
    <sheetView tabSelected="1" zoomScale="80" zoomScaleNormal="80" workbookViewId="0">
      <selection activeCell="W25" sqref="W25"/>
    </sheetView>
  </sheetViews>
  <sheetFormatPr baseColWidth="10" defaultRowHeight="16" x14ac:dyDescent="0.2"/>
  <sheetData>
    <row r="35" spans="12:14" x14ac:dyDescent="0.2">
      <c r="L35" t="s">
        <v>36</v>
      </c>
      <c r="M35" t="s">
        <v>45</v>
      </c>
      <c r="N35" t="s">
        <v>49</v>
      </c>
    </row>
    <row r="36" spans="12:14" x14ac:dyDescent="0.2">
      <c r="L36" t="s">
        <v>37</v>
      </c>
      <c r="M36" t="s">
        <v>46</v>
      </c>
    </row>
    <row r="37" spans="12:14" x14ac:dyDescent="0.2">
      <c r="L37" t="s">
        <v>38</v>
      </c>
      <c r="M37" t="s">
        <v>47</v>
      </c>
    </row>
    <row r="38" spans="12:14" x14ac:dyDescent="0.2">
      <c r="L38" t="s">
        <v>39</v>
      </c>
      <c r="M38" t="s">
        <v>48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Summary</vt:lpstr>
      <vt:lpstr>qPCR</vt:lpstr>
      <vt:lpstr>cDNA Agilent</vt:lpstr>
      <vt:lpstr>Lib Agilent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Kristen Maynard</dc:creator>
  <cp:lastModifiedBy>Microsoft Office User</cp:lastModifiedBy>
  <cp:lastPrinted>2020-07-22T13:24:15Z</cp:lastPrinted>
  <dcterms:created xsi:type="dcterms:W3CDTF">2020-07-21T18:20:54Z</dcterms:created>
  <dcterms:modified xsi:type="dcterms:W3CDTF">2022-02-24T16:52:52Z</dcterms:modified>
</cp:coreProperties>
</file>